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8915" windowHeight="11640" firstSheet="4" activeTab="9"/>
  </bookViews>
  <sheets>
    <sheet name="OBRAS" sheetId="1" r:id="rId1"/>
    <sheet name="SUMINISTROS" sheetId="2" r:id="rId2"/>
    <sheet name="PATRIMONIALES" sheetId="3" r:id="rId3"/>
    <sheet name="GESTION DE SERVICIOS PUBLICOS" sheetId="4" r:id="rId4"/>
    <sheet name="SERVICIOS" sheetId="5" r:id="rId5"/>
    <sheet name="CONCESION DE OBRA PUBLICA" sheetId="6" r:id="rId6"/>
    <sheet name="COLABORACION DEL SECTOR PUBLICO" sheetId="7" r:id="rId7"/>
    <sheet name="ADMINISTRATIVO ESPECIAL" sheetId="8" r:id="rId8"/>
    <sheet name="OTROS" sheetId="9" r:id="rId9"/>
    <sheet name="CUADRANTE" sheetId="10" r:id="rId10"/>
  </sheets>
  <calcPr calcId="145621"/>
</workbook>
</file>

<file path=xl/calcChain.xml><?xml version="1.0" encoding="utf-8"?>
<calcChain xmlns="http://schemas.openxmlformats.org/spreadsheetml/2006/main">
  <c r="C3" i="10" l="1"/>
  <c r="B3" i="10"/>
  <c r="L11" i="10"/>
  <c r="I11" i="10"/>
  <c r="B11" i="10"/>
  <c r="L7" i="10"/>
  <c r="B7" i="10"/>
  <c r="L5" i="10"/>
  <c r="B5" i="10"/>
  <c r="L4" i="10"/>
  <c r="B4" i="10"/>
  <c r="L3" i="10"/>
  <c r="D3" i="10"/>
  <c r="B13" i="9"/>
  <c r="B13" i="3"/>
  <c r="C13" i="5"/>
  <c r="B13" i="2"/>
  <c r="B2" i="9" l="1"/>
  <c r="B2" i="3"/>
  <c r="B2" i="2" l="1"/>
  <c r="B13" i="1" l="1"/>
  <c r="B9" i="9"/>
  <c r="B2" i="1"/>
  <c r="B3" i="1"/>
  <c r="C2" i="5"/>
  <c r="B2" i="5" l="1"/>
  <c r="C11" i="10" l="1"/>
  <c r="C7" i="10"/>
  <c r="C12" i="10" l="1"/>
  <c r="E12" i="10"/>
  <c r="F12" i="10"/>
  <c r="H12" i="10"/>
  <c r="I12" i="10"/>
  <c r="K12" i="10"/>
  <c r="L12" i="10"/>
  <c r="B12" i="10"/>
  <c r="J4" i="10"/>
  <c r="J5" i="10"/>
  <c r="J6" i="10"/>
  <c r="J7" i="10"/>
  <c r="J8" i="10"/>
  <c r="J9" i="10"/>
  <c r="J10" i="10"/>
  <c r="J11" i="10"/>
  <c r="J3" i="10"/>
  <c r="G4" i="10"/>
  <c r="G5" i="10"/>
  <c r="G6" i="10"/>
  <c r="G7" i="10"/>
  <c r="G8" i="10"/>
  <c r="G9" i="10"/>
  <c r="G10" i="10"/>
  <c r="G11" i="10"/>
  <c r="G3" i="10"/>
  <c r="D6" i="10"/>
  <c r="D7" i="10"/>
  <c r="D8" i="10"/>
  <c r="M8" i="10" s="1"/>
  <c r="D9" i="10"/>
  <c r="M9" i="10" s="1"/>
  <c r="D10" i="10"/>
  <c r="D11" i="10"/>
  <c r="D4" i="10"/>
  <c r="D5" i="10"/>
  <c r="M4" i="10" l="1"/>
  <c r="M11" i="10"/>
  <c r="G12" i="10"/>
  <c r="M10" i="10"/>
  <c r="M6" i="10"/>
  <c r="M3" i="10"/>
  <c r="M7" i="10"/>
  <c r="D12" i="10"/>
  <c r="M5" i="10"/>
  <c r="J12" i="10"/>
  <c r="M12" i="10" l="1"/>
</calcChain>
</file>

<file path=xl/sharedStrings.xml><?xml version="1.0" encoding="utf-8"?>
<sst xmlns="http://schemas.openxmlformats.org/spreadsheetml/2006/main" count="111" uniqueCount="31">
  <si>
    <t>PROC. ABIERTO MULTIPLIC. CRITERIOS</t>
  </si>
  <si>
    <t>IMPORTE</t>
  </si>
  <si>
    <t>PROC. ABIERTO ÚNICO CRITERIO</t>
  </si>
  <si>
    <t>PROC. RESTRINGIDO MULTIPLIC. CRITERIO</t>
  </si>
  <si>
    <t>PROC. RESTRINGIDO ÚNICO CRITERIO</t>
  </si>
  <si>
    <t>PROC. NEGOCIADO CON PUBLICIDAD</t>
  </si>
  <si>
    <t>PROC. NEGOCIADO SIN PUBLICIDAD</t>
  </si>
  <si>
    <t>DIÁLOGO COMPETITIVO</t>
  </si>
  <si>
    <t>ADJUDICACIÓN DIRECTA</t>
  </si>
  <si>
    <t>TIPO DE CONTRATO</t>
  </si>
  <si>
    <t>PROCEDIMIENTO ABIERTO</t>
  </si>
  <si>
    <t>MULTIPLIC. CRITERIO</t>
  </si>
  <si>
    <t>ÚNICO CRITERIO</t>
  </si>
  <si>
    <t>TOTAL</t>
  </si>
  <si>
    <t>PROCEDIMIENTO RESTRINGIDO</t>
  </si>
  <si>
    <t>PROCEDIMIENTO NEGOCIADO</t>
  </si>
  <si>
    <t>CON PUBLICIDAD</t>
  </si>
  <si>
    <t>SIN PUBLICIDAD</t>
  </si>
  <si>
    <t>DIALOGO COMPETITIVO</t>
  </si>
  <si>
    <t>ADJUDICACION DIRECTA</t>
  </si>
  <si>
    <t>DE OBRAS</t>
  </si>
  <si>
    <t>DE SUMINISTRO</t>
  </si>
  <si>
    <t>PATRIMONIALES</t>
  </si>
  <si>
    <t>DE GESTION DE SERVICIOS PUBLICOS</t>
  </si>
  <si>
    <t>DE SERVICIOS</t>
  </si>
  <si>
    <t>DE CONCESION  DE OBRA PUBLICA</t>
  </si>
  <si>
    <t>DE COLABORACION ENTRE EL SECTOR PUBLICO Y EL SECTOR PRIVADO</t>
  </si>
  <si>
    <t>DE CARÁCTER ADMINISTRATIVO ESPECIAL</t>
  </si>
  <si>
    <t>OTROS</t>
  </si>
  <si>
    <t>NOTA: Importes sin I.V.A.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</si>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</sst>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vertical="center"/>
    </xf>
    <xf numFmtId="4" fontId="0" fillId="0" borderId="2" xfId="0" applyNumberFormat="1" applyBorder="1" applyAlignment="1">
      <alignment horizontal="right" vertical="center"/>
    </xf>
    <xf numFmtId="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14" sqref="B14"/>
    </sheetView>
  </sheetViews>
  <sheetFormatPr baseColWidth="10" defaultRowHeight="15" x14ac:dyDescent="0.25"/>
  <cols>
    <col min="1" max="1" width="37.85546875" customWidth="1"/>
    <col min="2" max="2" width="26.14062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f>40943.67</f>
        <v>40943.67</v>
      </c>
    </row>
    <row r="3" spans="1:2" x14ac:dyDescent="0.25">
      <c r="A3" t="s">
        <v>2</v>
      </c>
      <c r="B3" s="2">
        <f>42927.31</f>
        <v>42927.31</v>
      </c>
    </row>
    <row r="4" spans="1:2" x14ac:dyDescent="0.25">
      <c r="B4" s="2" t="s">
        <v>30</v>
      </c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f>26670+12800.35+739.12+4070+26670+24432.03+8640+4070+38541.99</f>
        <v>146633.49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 ADJUDICACIÓN CONTRATOS DE OBRAS AÑO 2019
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4" sqref="B14"/>
    </sheetView>
  </sheetViews>
  <sheetFormatPr baseColWidth="10" defaultRowHeight="15" x14ac:dyDescent="0.25"/>
  <cols>
    <col min="1" max="1" width="41" customWidth="1"/>
    <col min="2" max="2" width="21.710937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f>5568.62+10916.67+19689.75</f>
        <v>36175.040000000001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f>13130.17+2145+1200+12342.31+321.41+383.83+576+536.45+6479.33+388+687+1831.32+1270.5+333.8+14493.56+1608+12365+448.35+4600+2665.6+167.75+167.75+255+6450+1087.5+270+590+192+3000+2479.85+1929.76+531.6+577.6+106.84+1612.4+6600+3960+320+1548+1560+954.24+38.08+6095.2+1888.09+450+78.46+8921.84+1352.8+10790.67+1194.83+191.4+1780+2650+7700+334.18+9956+1425+442+317</f>
        <v>167771.47</v>
      </c>
    </row>
    <row r="14" spans="1:2" x14ac:dyDescent="0.25">
      <c r="B14" t="s">
        <v>30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ADJUDICACION CONTRATOS DE SUMINISTROS AÑO 2017&amp;R&amp;D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14" sqref="B14"/>
    </sheetView>
  </sheetViews>
  <sheetFormatPr baseColWidth="10" defaultRowHeight="15" x14ac:dyDescent="0.25"/>
  <cols>
    <col min="1" max="1" width="39.28515625" customWidth="1"/>
    <col min="2" max="2" width="21.4257812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f>2487.72+5694+4500+1539.96+25560</f>
        <v>39781.68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f>2450+14995+8400</f>
        <v>25845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PATRIMONIALES AÑO 2017&amp;R&amp;D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3" sqref="B3"/>
    </sheetView>
  </sheetViews>
  <sheetFormatPr baseColWidth="10" defaultRowHeight="15" x14ac:dyDescent="0.25"/>
  <cols>
    <col min="1" max="1" width="39.5703125" customWidth="1"/>
    <col min="2" max="2" width="17.4257812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v>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&amp;CRELACÓN IMPORTES DE ADJUDICACIÓN CONTRATOS DE GESTIÓN DE SERVICIO PÚBLICOS AÑO 2017&amp;R&amp;D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4" sqref="C14"/>
    </sheetView>
  </sheetViews>
  <sheetFormatPr baseColWidth="10" defaultRowHeight="15" x14ac:dyDescent="0.25"/>
  <cols>
    <col min="1" max="1" width="39" customWidth="1"/>
    <col min="2" max="2" width="22.140625" hidden="1" customWidth="1"/>
  </cols>
  <sheetData>
    <row r="1" spans="1:3" x14ac:dyDescent="0.25">
      <c r="B1" s="1" t="s">
        <v>1</v>
      </c>
    </row>
    <row r="2" spans="1:3" x14ac:dyDescent="0.25">
      <c r="A2" t="s">
        <v>0</v>
      </c>
      <c r="B2" s="2">
        <f>18999+11500+5200+7599+12900+15860+2798.12+7166.34</f>
        <v>82022.459999999992</v>
      </c>
      <c r="C2" s="2">
        <f>22505.85+10211.16+20950+64800+25620.7+19953.9</f>
        <v>164041.60999999999</v>
      </c>
    </row>
    <row r="3" spans="1:3" x14ac:dyDescent="0.25">
      <c r="A3" t="s">
        <v>2</v>
      </c>
      <c r="B3" s="2">
        <v>0</v>
      </c>
      <c r="C3" s="2">
        <v>0</v>
      </c>
    </row>
    <row r="4" spans="1:3" x14ac:dyDescent="0.25">
      <c r="B4" s="2"/>
      <c r="C4" s="2"/>
    </row>
    <row r="5" spans="1:3" x14ac:dyDescent="0.25">
      <c r="A5" t="s">
        <v>3</v>
      </c>
      <c r="B5" s="2">
        <v>0</v>
      </c>
      <c r="C5" s="2">
        <v>0</v>
      </c>
    </row>
    <row r="6" spans="1:3" x14ac:dyDescent="0.25">
      <c r="A6" t="s">
        <v>4</v>
      </c>
      <c r="B6" s="2">
        <v>0</v>
      </c>
      <c r="C6" s="2">
        <v>0</v>
      </c>
    </row>
    <row r="7" spans="1:3" x14ac:dyDescent="0.25">
      <c r="B7" s="2"/>
      <c r="C7" s="2"/>
    </row>
    <row r="8" spans="1:3" x14ac:dyDescent="0.25">
      <c r="A8" t="s">
        <v>5</v>
      </c>
      <c r="B8" s="2">
        <v>0</v>
      </c>
      <c r="C8" s="2">
        <v>0</v>
      </c>
    </row>
    <row r="9" spans="1:3" x14ac:dyDescent="0.25">
      <c r="A9" t="s">
        <v>6</v>
      </c>
      <c r="B9" s="2">
        <v>0</v>
      </c>
      <c r="C9" s="2">
        <v>0</v>
      </c>
    </row>
    <row r="10" spans="1:3" x14ac:dyDescent="0.25">
      <c r="B10" s="2">
        <v>0</v>
      </c>
      <c r="C10" s="2"/>
    </row>
    <row r="11" spans="1:3" x14ac:dyDescent="0.25">
      <c r="A11" t="s">
        <v>7</v>
      </c>
      <c r="B11" s="2">
        <v>0</v>
      </c>
      <c r="C11" s="2">
        <v>0</v>
      </c>
    </row>
    <row r="12" spans="1:3" x14ac:dyDescent="0.25">
      <c r="B12" s="2"/>
    </row>
    <row r="13" spans="1:3" x14ac:dyDescent="0.25">
      <c r="A13" t="s">
        <v>8</v>
      </c>
      <c r="B13" s="2">
        <v>0</v>
      </c>
      <c r="C13" s="2">
        <f>13000+967.8+827+1260+3500+1400+3740+14485+1165+8736+10600+363+2141.7+2800+445.28+750+480+1606.27+384.3+465+430.27+454.55+617.8+13000+570+413.22+6000+1611.57+900+5820.32+475+11272.6+1575+2450+450+2280+1755+1115.7+238.5+4040.88+790+14976+71+860+650+750+315+650+1630+1487.5+165.29+3385+4500+1450+3550+7100+380+1325+1650+2400+400+753.63+1000+743.8+350+188.68+3300+188.68+2700+1035+4522+13181.82+1373.34+2600+8479.8+1500+600+600+600+8568.5+14999+2411.35+6470+14000+8100+1865+2065+790+9500+4958.68+11988.06+2300+2500+8550+615+600+5150+2272.73+2050.4+1200+1363.64+2200+250+4724.63+5122+1947+1950+465+7750+660+755.71+1575+350+200+235+1850+880+3600+4300</f>
        <v>367920.00000000006</v>
      </c>
    </row>
    <row r="14" spans="1:3" x14ac:dyDescent="0.25">
      <c r="B14" t="s">
        <v>30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DE SERVICIOS AÑO 2017&amp;R&amp;D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K34" sqref="K34"/>
    </sheetView>
  </sheetViews>
  <sheetFormatPr baseColWidth="10" defaultRowHeight="15" x14ac:dyDescent="0.25"/>
  <cols>
    <col min="1" max="1" width="39.140625" customWidth="1"/>
    <col min="2" max="2" width="24.2851562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v>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CONCESIÓN DE OBRA PÚBLICA AÑO 2017&amp;R&amp;D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sqref="A1:B13"/>
    </sheetView>
  </sheetViews>
  <sheetFormatPr baseColWidth="10" defaultRowHeight="15" x14ac:dyDescent="0.25"/>
  <cols>
    <col min="1" max="1" width="44.140625" customWidth="1"/>
    <col min="2" max="2" width="22.710937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v>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DE COLABORACIÓN DEL SECTOR PÚBLICO Y SECTOR PRIVADO AÑO 2017&amp;R&amp;D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D13" sqref="D13"/>
    </sheetView>
  </sheetViews>
  <sheetFormatPr baseColWidth="10" defaultRowHeight="15" x14ac:dyDescent="0.25"/>
  <cols>
    <col min="1" max="1" width="41.140625" customWidth="1"/>
    <col min="2" max="2" width="22.8554687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v>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v>0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ADJUDICACIÓN CONTRATOS ADMINISTRATIVOS ESPECIALES AÑO 2017&amp;R&amp;D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9" sqref="B9"/>
    </sheetView>
  </sheetViews>
  <sheetFormatPr baseColWidth="10" defaultRowHeight="15" x14ac:dyDescent="0.25"/>
  <cols>
    <col min="1" max="1" width="43.7109375" customWidth="1"/>
    <col min="2" max="2" width="27.7109375" customWidth="1"/>
  </cols>
  <sheetData>
    <row r="1" spans="1:2" x14ac:dyDescent="0.25">
      <c r="B1" s="1" t="s">
        <v>1</v>
      </c>
    </row>
    <row r="2" spans="1:2" x14ac:dyDescent="0.25">
      <c r="A2" t="s">
        <v>0</v>
      </c>
      <c r="B2" s="2">
        <f>960</f>
        <v>960</v>
      </c>
    </row>
    <row r="3" spans="1:2" x14ac:dyDescent="0.25">
      <c r="A3" t="s">
        <v>2</v>
      </c>
      <c r="B3" s="2">
        <v>0</v>
      </c>
    </row>
    <row r="4" spans="1:2" x14ac:dyDescent="0.25">
      <c r="B4" s="2"/>
    </row>
    <row r="5" spans="1:2" x14ac:dyDescent="0.25">
      <c r="A5" t="s">
        <v>3</v>
      </c>
      <c r="B5" s="2">
        <v>0</v>
      </c>
    </row>
    <row r="6" spans="1:2" x14ac:dyDescent="0.25">
      <c r="A6" t="s">
        <v>4</v>
      </c>
      <c r="B6" s="2">
        <v>0</v>
      </c>
    </row>
    <row r="7" spans="1:2" x14ac:dyDescent="0.25">
      <c r="B7" s="2"/>
    </row>
    <row r="8" spans="1:2" x14ac:dyDescent="0.25">
      <c r="A8" t="s">
        <v>5</v>
      </c>
      <c r="B8" s="2">
        <v>0</v>
      </c>
    </row>
    <row r="9" spans="1:2" x14ac:dyDescent="0.25">
      <c r="A9" t="s">
        <v>6</v>
      </c>
      <c r="B9" s="2">
        <f>11700+11700+11700+11700+31700+49090.91+25000+20000+40000+25000+11700</f>
        <v>249290.91</v>
      </c>
    </row>
    <row r="10" spans="1:2" x14ac:dyDescent="0.25">
      <c r="B10" s="2"/>
    </row>
    <row r="11" spans="1:2" x14ac:dyDescent="0.25">
      <c r="A11" t="s">
        <v>7</v>
      </c>
      <c r="B11" s="2">
        <v>0</v>
      </c>
    </row>
    <row r="12" spans="1:2" x14ac:dyDescent="0.25">
      <c r="B12" s="2"/>
    </row>
    <row r="13" spans="1:2" x14ac:dyDescent="0.25">
      <c r="A13" t="s">
        <v>8</v>
      </c>
      <c r="B13" s="2">
        <f>2870+4000+1000+1300+450+6000+6500+3500+1000</f>
        <v>26620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&amp;CRELACIÓN IMPORTES DE ADJUDICACIÓN OTROS CONTRATOS AÑO 2017&amp;R&amp;D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C4" sqref="C4"/>
    </sheetView>
  </sheetViews>
  <sheetFormatPr baseColWidth="10" defaultRowHeight="15" x14ac:dyDescent="0.25"/>
  <cols>
    <col min="1" max="1" width="17.42578125" customWidth="1"/>
    <col min="2" max="2" width="16.140625" customWidth="1"/>
    <col min="3" max="3" width="9.85546875" customWidth="1"/>
    <col min="4" max="4" width="11.5703125" customWidth="1"/>
    <col min="5" max="5" width="10.140625" hidden="1" customWidth="1"/>
    <col min="6" max="6" width="7.85546875" customWidth="1"/>
    <col min="7" max="7" width="9.5703125" customWidth="1"/>
    <col min="8" max="8" width="7" customWidth="1"/>
    <col min="9" max="10" width="9.85546875" customWidth="1"/>
    <col min="11" max="11" width="11.85546875" bestFit="1" customWidth="1"/>
    <col min="12" max="12" width="12.28515625" customWidth="1"/>
    <col min="13" max="13" width="11.5703125" customWidth="1"/>
  </cols>
  <sheetData>
    <row r="1" spans="1:13" ht="37.5" customHeight="1" x14ac:dyDescent="0.25">
      <c r="A1" s="13" t="s">
        <v>9</v>
      </c>
      <c r="B1" s="12" t="s">
        <v>10</v>
      </c>
      <c r="C1" s="12"/>
      <c r="D1" s="12"/>
      <c r="E1" s="12" t="s">
        <v>14</v>
      </c>
      <c r="F1" s="12"/>
      <c r="G1" s="12"/>
      <c r="H1" s="12" t="s">
        <v>15</v>
      </c>
      <c r="I1" s="12"/>
      <c r="J1" s="12"/>
      <c r="K1" s="12" t="s">
        <v>18</v>
      </c>
      <c r="L1" s="12" t="s">
        <v>19</v>
      </c>
      <c r="M1" s="12" t="s">
        <v>13</v>
      </c>
    </row>
    <row r="2" spans="1:13" ht="62.25" customHeight="1" x14ac:dyDescent="0.25">
      <c r="A2" s="13"/>
      <c r="B2" s="6" t="s">
        <v>11</v>
      </c>
      <c r="C2" s="6" t="s">
        <v>12</v>
      </c>
      <c r="D2" s="6" t="s">
        <v>13</v>
      </c>
      <c r="E2" s="6" t="s">
        <v>11</v>
      </c>
      <c r="F2" s="6" t="s">
        <v>12</v>
      </c>
      <c r="G2" s="6" t="s">
        <v>13</v>
      </c>
      <c r="H2" s="6" t="s">
        <v>16</v>
      </c>
      <c r="I2" s="6" t="s">
        <v>17</v>
      </c>
      <c r="J2" s="6" t="s">
        <v>13</v>
      </c>
      <c r="K2" s="12"/>
      <c r="L2" s="12"/>
      <c r="M2" s="12"/>
    </row>
    <row r="3" spans="1:13" x14ac:dyDescent="0.25">
      <c r="A3" s="3" t="s">
        <v>20</v>
      </c>
      <c r="B3" s="2">
        <f>OBRAS!B2</f>
        <v>40943.67</v>
      </c>
      <c r="C3" s="10">
        <f>OBRAS!B3</f>
        <v>42927.31</v>
      </c>
      <c r="D3" s="4">
        <f>SUM(B3:C3)</f>
        <v>83870.98</v>
      </c>
      <c r="E3" s="4">
        <v>0</v>
      </c>
      <c r="F3" s="4">
        <v>0</v>
      </c>
      <c r="G3" s="4">
        <f>E3+F3</f>
        <v>0</v>
      </c>
      <c r="H3" s="4">
        <v>0</v>
      </c>
      <c r="I3" s="4">
        <v>0</v>
      </c>
      <c r="J3" s="4">
        <f>H3+I3</f>
        <v>0</v>
      </c>
      <c r="K3" s="4">
        <v>0</v>
      </c>
      <c r="L3" s="2">
        <f>OBRAS!B13</f>
        <v>146633.49</v>
      </c>
      <c r="M3" s="4">
        <f>D3+G3+J3+K3+L3</f>
        <v>230504.46999999997</v>
      </c>
    </row>
    <row r="4" spans="1:13" x14ac:dyDescent="0.25">
      <c r="A4" s="3" t="s">
        <v>21</v>
      </c>
      <c r="B4" s="11">
        <f>SUMINISTROS!B2</f>
        <v>36175.040000000001</v>
      </c>
      <c r="C4" s="10">
        <v>0</v>
      </c>
      <c r="D4" s="4">
        <f t="shared" ref="D4:D11" si="0">B4+C4</f>
        <v>36175.040000000001</v>
      </c>
      <c r="E4" s="4">
        <v>0</v>
      </c>
      <c r="F4" s="4">
        <v>0</v>
      </c>
      <c r="G4" s="4">
        <f t="shared" ref="G4:G11" si="1">E4+F4</f>
        <v>0</v>
      </c>
      <c r="H4" s="4">
        <v>0</v>
      </c>
      <c r="I4" s="4">
        <v>0</v>
      </c>
      <c r="J4" s="4">
        <f t="shared" ref="J4:J11" si="2">H4+I4</f>
        <v>0</v>
      </c>
      <c r="K4" s="4">
        <v>0</v>
      </c>
      <c r="L4" s="4">
        <f>SUMINISTROS!B13</f>
        <v>167771.47</v>
      </c>
      <c r="M4" s="4">
        <f t="shared" ref="M4:M11" si="3">D4+G4+J4+K4+L4</f>
        <v>203946.51</v>
      </c>
    </row>
    <row r="5" spans="1:13" x14ac:dyDescent="0.25">
      <c r="A5" s="3" t="s">
        <v>22</v>
      </c>
      <c r="B5" s="11">
        <f>PATRIMONIALES!B2</f>
        <v>39781.68</v>
      </c>
      <c r="C5" s="2">
        <v>0</v>
      </c>
      <c r="D5" s="4">
        <f t="shared" si="0"/>
        <v>39781.68</v>
      </c>
      <c r="E5" s="4">
        <v>0</v>
      </c>
      <c r="F5" s="4">
        <v>0</v>
      </c>
      <c r="G5" s="4">
        <f t="shared" si="1"/>
        <v>0</v>
      </c>
      <c r="H5" s="4">
        <v>0</v>
      </c>
      <c r="I5" s="4">
        <v>0</v>
      </c>
      <c r="J5" s="4">
        <f t="shared" si="2"/>
        <v>0</v>
      </c>
      <c r="K5" s="4">
        <v>0</v>
      </c>
      <c r="L5" s="2">
        <f>PATRIMONIALES!B13</f>
        <v>25845</v>
      </c>
      <c r="M5" s="4">
        <f t="shared" si="3"/>
        <v>65626.679999999993</v>
      </c>
    </row>
    <row r="6" spans="1:13" ht="47.25" customHeight="1" x14ac:dyDescent="0.25">
      <c r="A6" s="3" t="s">
        <v>23</v>
      </c>
      <c r="B6" s="4">
        <v>0</v>
      </c>
      <c r="C6" s="10">
        <v>0</v>
      </c>
      <c r="D6" s="4">
        <f t="shared" si="0"/>
        <v>0</v>
      </c>
      <c r="E6" s="4">
        <v>0</v>
      </c>
      <c r="F6" s="4">
        <v>0</v>
      </c>
      <c r="G6" s="4">
        <f t="shared" si="1"/>
        <v>0</v>
      </c>
      <c r="H6" s="4">
        <v>0</v>
      </c>
      <c r="I6" s="4">
        <v>0</v>
      </c>
      <c r="J6" s="4">
        <f t="shared" si="2"/>
        <v>0</v>
      </c>
      <c r="K6" s="4">
        <v>0</v>
      </c>
      <c r="L6" s="4">
        <v>0</v>
      </c>
      <c r="M6" s="4">
        <f t="shared" si="3"/>
        <v>0</v>
      </c>
    </row>
    <row r="7" spans="1:13" x14ac:dyDescent="0.25">
      <c r="A7" s="3" t="s">
        <v>24</v>
      </c>
      <c r="B7" s="11">
        <f>SERVICIOS!C2</f>
        <v>164041.60999999999</v>
      </c>
      <c r="C7" s="2">
        <f>SERVICIOS!B3</f>
        <v>0</v>
      </c>
      <c r="D7" s="4">
        <f t="shared" si="0"/>
        <v>164041.60999999999</v>
      </c>
      <c r="E7" s="2">
        <v>0</v>
      </c>
      <c r="F7" s="4">
        <v>0</v>
      </c>
      <c r="G7" s="4">
        <f t="shared" si="1"/>
        <v>0</v>
      </c>
      <c r="H7" s="4">
        <v>0</v>
      </c>
      <c r="I7" s="2">
        <v>0</v>
      </c>
      <c r="J7" s="4">
        <f t="shared" si="2"/>
        <v>0</v>
      </c>
      <c r="K7" s="4">
        <v>0</v>
      </c>
      <c r="L7" s="2">
        <f>SERVICIOS!C13</f>
        <v>367920.00000000006</v>
      </c>
      <c r="M7" s="4">
        <f t="shared" si="3"/>
        <v>531961.6100000001</v>
      </c>
    </row>
    <row r="8" spans="1:13" ht="30" x14ac:dyDescent="0.25">
      <c r="A8" s="3" t="s">
        <v>25</v>
      </c>
      <c r="B8" s="4">
        <v>0</v>
      </c>
      <c r="C8" s="4">
        <v>0</v>
      </c>
      <c r="D8" s="4">
        <f t="shared" si="0"/>
        <v>0</v>
      </c>
      <c r="E8" s="4">
        <v>0</v>
      </c>
      <c r="F8" s="4">
        <v>0</v>
      </c>
      <c r="G8" s="4">
        <f t="shared" si="1"/>
        <v>0</v>
      </c>
      <c r="H8" s="4">
        <v>0</v>
      </c>
      <c r="I8" s="4">
        <v>0</v>
      </c>
      <c r="J8" s="4">
        <f t="shared" si="2"/>
        <v>0</v>
      </c>
      <c r="K8" s="4">
        <v>0</v>
      </c>
      <c r="L8" s="4">
        <v>0</v>
      </c>
      <c r="M8" s="4">
        <f t="shared" si="3"/>
        <v>0</v>
      </c>
    </row>
    <row r="9" spans="1:13" ht="60.75" customHeight="1" x14ac:dyDescent="0.25">
      <c r="A9" s="3" t="s">
        <v>26</v>
      </c>
      <c r="B9" s="4">
        <v>0</v>
      </c>
      <c r="C9" s="4">
        <v>0</v>
      </c>
      <c r="D9" s="4">
        <f t="shared" si="0"/>
        <v>0</v>
      </c>
      <c r="E9" s="4">
        <v>0</v>
      </c>
      <c r="F9" s="4">
        <v>0</v>
      </c>
      <c r="G9" s="4">
        <f t="shared" si="1"/>
        <v>0</v>
      </c>
      <c r="H9" s="4">
        <v>0</v>
      </c>
      <c r="I9" s="4">
        <v>0</v>
      </c>
      <c r="J9" s="4">
        <f t="shared" si="2"/>
        <v>0</v>
      </c>
      <c r="K9" s="4">
        <v>0</v>
      </c>
      <c r="L9" s="4">
        <v>0</v>
      </c>
      <c r="M9" s="4">
        <f t="shared" si="3"/>
        <v>0</v>
      </c>
    </row>
    <row r="10" spans="1:13" ht="45" x14ac:dyDescent="0.25">
      <c r="A10" s="3" t="s">
        <v>27</v>
      </c>
      <c r="B10" s="5">
        <v>0</v>
      </c>
      <c r="C10" s="4">
        <v>0</v>
      </c>
      <c r="D10" s="4">
        <f t="shared" si="0"/>
        <v>0</v>
      </c>
      <c r="E10" s="4">
        <v>0</v>
      </c>
      <c r="F10" s="4">
        <v>0</v>
      </c>
      <c r="G10" s="4">
        <f t="shared" si="1"/>
        <v>0</v>
      </c>
      <c r="H10" s="4">
        <v>0</v>
      </c>
      <c r="I10" s="9">
        <v>0</v>
      </c>
      <c r="J10" s="4">
        <f t="shared" si="2"/>
        <v>0</v>
      </c>
      <c r="K10" s="4">
        <v>0</v>
      </c>
      <c r="L10" s="9">
        <v>0</v>
      </c>
      <c r="M10" s="4">
        <f t="shared" si="3"/>
        <v>0</v>
      </c>
    </row>
    <row r="11" spans="1:13" x14ac:dyDescent="0.25">
      <c r="A11" s="3" t="s">
        <v>28</v>
      </c>
      <c r="B11" s="4">
        <f>OTROS!B2</f>
        <v>960</v>
      </c>
      <c r="C11" s="4">
        <f>OTROS!B3</f>
        <v>0</v>
      </c>
      <c r="D11" s="4">
        <f t="shared" si="0"/>
        <v>960</v>
      </c>
      <c r="E11" s="4">
        <v>0</v>
      </c>
      <c r="F11" s="4">
        <v>0</v>
      </c>
      <c r="G11" s="4">
        <f t="shared" si="1"/>
        <v>0</v>
      </c>
      <c r="H11" s="4">
        <v>0</v>
      </c>
      <c r="I11" s="4">
        <f>OTROS!B9</f>
        <v>249290.91</v>
      </c>
      <c r="J11" s="4">
        <f t="shared" si="2"/>
        <v>249290.91</v>
      </c>
      <c r="K11" s="4">
        <v>0</v>
      </c>
      <c r="L11" s="4">
        <f>OTROS!B13</f>
        <v>26620</v>
      </c>
      <c r="M11" s="4">
        <f t="shared" si="3"/>
        <v>276870.91000000003</v>
      </c>
    </row>
    <row r="12" spans="1:13" x14ac:dyDescent="0.25">
      <c r="A12" s="7" t="s">
        <v>13</v>
      </c>
      <c r="B12" s="8">
        <f>SUM(B3:B11)</f>
        <v>281902</v>
      </c>
      <c r="C12" s="8">
        <f t="shared" ref="C12:M12" si="4">SUM(C3:C11)</f>
        <v>42927.31</v>
      </c>
      <c r="D12" s="8">
        <f t="shared" si="4"/>
        <v>324829.30999999994</v>
      </c>
      <c r="E12" s="8">
        <f t="shared" si="4"/>
        <v>0</v>
      </c>
      <c r="F12" s="8">
        <f t="shared" si="4"/>
        <v>0</v>
      </c>
      <c r="G12" s="8">
        <f t="shared" si="4"/>
        <v>0</v>
      </c>
      <c r="H12" s="8">
        <f t="shared" si="4"/>
        <v>0</v>
      </c>
      <c r="I12" s="8">
        <f t="shared" si="4"/>
        <v>249290.91</v>
      </c>
      <c r="J12" s="8">
        <f t="shared" si="4"/>
        <v>249290.91</v>
      </c>
      <c r="K12" s="8">
        <f t="shared" si="4"/>
        <v>0</v>
      </c>
      <c r="L12" s="8">
        <f t="shared" si="4"/>
        <v>734789.96</v>
      </c>
      <c r="M12" s="8">
        <f t="shared" si="4"/>
        <v>1308910.1800000002</v>
      </c>
    </row>
    <row r="15" spans="1:13" x14ac:dyDescent="0.25">
      <c r="A15" t="s">
        <v>29</v>
      </c>
    </row>
  </sheetData>
  <mergeCells count="7">
    <mergeCell ref="M1:M2"/>
    <mergeCell ref="A1:A2"/>
    <mergeCell ref="B1:D1"/>
    <mergeCell ref="E1:G1"/>
    <mergeCell ref="H1:J1"/>
    <mergeCell ref="K1:K2"/>
    <mergeCell ref="L1:L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&amp;CAÑO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OBRAS</vt:lpstr>
      <vt:lpstr>SUMINISTROS</vt:lpstr>
      <vt:lpstr>PATRIMONIALES</vt:lpstr>
      <vt:lpstr>GESTION DE SERVICIOS PUBLICOS</vt:lpstr>
      <vt:lpstr>SERVICIOS</vt:lpstr>
      <vt:lpstr>CONCESION DE OBRA PUBLICA</vt:lpstr>
      <vt:lpstr>COLABORACION DEL SECTOR PUBLICO</vt:lpstr>
      <vt:lpstr>ADMINISTRATIVO ESPECIAL</vt:lpstr>
      <vt:lpstr>OTROS</vt:lpstr>
      <vt:lpstr>CUADRANTE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2025-03-06T10:53:15Z</cp:lastPrinted>
  <dcterms:created xsi:type="dcterms:W3CDTF">2016-06-01T12:58:27Z</dcterms:created>
  <dcterms:modified xsi:type="dcterms:W3CDTF">2025-03-06T10:58:18Z</dcterms:modified>
</cp:coreProperties>
</file>